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5.WEB\home\rongsec\public_html\hosmain\"/>
    </mc:Choice>
  </mc:AlternateContent>
  <xr:revisionPtr revIDLastSave="0" documentId="13_ncr:1_{92140407-E391-4B7D-A889-1AABEC4C9715}" xr6:coauthVersionLast="45" xr6:coauthVersionMax="45" xr10:uidLastSave="{00000000-0000-0000-0000-000000000000}"/>
  <bookViews>
    <workbookView xWindow="45" yWindow="165" windowWidth="18720" windowHeight="14040" xr2:uid="{00000000-000D-0000-FFFF-FFFF00000000}"/>
  </bookViews>
  <sheets>
    <sheet name="แบบประเมินตนเอง" sheetId="1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66" i="11" l="1"/>
  <c r="H65" i="11"/>
  <c r="H63" i="11"/>
  <c r="H61" i="11"/>
  <c r="H58" i="11"/>
  <c r="H57" i="11"/>
  <c r="H54" i="11"/>
  <c r="H51" i="11"/>
  <c r="H49" i="11"/>
  <c r="H45" i="11"/>
  <c r="H46" i="11"/>
  <c r="H47" i="11"/>
  <c r="H44" i="11"/>
  <c r="H41" i="11"/>
  <c r="H42" i="11"/>
  <c r="H40" i="11"/>
  <c r="H37" i="11"/>
  <c r="H36" i="11"/>
  <c r="H34" i="11"/>
  <c r="H33" i="11"/>
  <c r="H31" i="11"/>
  <c r="H30" i="11"/>
  <c r="H28" i="11"/>
  <c r="H25" i="11"/>
  <c r="H26" i="11"/>
  <c r="H24" i="11"/>
  <c r="H22" i="11"/>
  <c r="H18" i="11"/>
  <c r="H19" i="11"/>
  <c r="H20" i="11"/>
  <c r="H17" i="11"/>
  <c r="H14" i="11"/>
  <c r="H15" i="11"/>
  <c r="H13" i="11"/>
  <c r="H10" i="11"/>
  <c r="H11" i="11"/>
  <c r="H9" i="11"/>
  <c r="E50" i="11" l="1"/>
  <c r="E64" i="11"/>
  <c r="E53" i="11"/>
  <c r="E43" i="11"/>
  <c r="E39" i="11"/>
  <c r="E35" i="11"/>
  <c r="E6" i="11"/>
  <c r="E62" i="11" l="1"/>
  <c r="E60" i="11"/>
  <c r="E59" i="11"/>
  <c r="E56" i="11"/>
  <c r="E48" i="11"/>
  <c r="E52" i="11" l="1"/>
  <c r="E38" i="11"/>
  <c r="E5" i="11" l="1"/>
  <c r="E69" i="11" s="1"/>
  <c r="G6" i="11" l="1"/>
  <c r="G5" i="11"/>
  <c r="G50" i="11"/>
  <c r="G64" i="11"/>
  <c r="G35" i="11"/>
  <c r="G53" i="11"/>
  <c r="G62" i="11"/>
  <c r="G43" i="11"/>
  <c r="G48" i="11"/>
  <c r="G39" i="11"/>
  <c r="G60" i="11"/>
  <c r="G38" i="11"/>
  <c r="G59" i="11"/>
  <c r="G56" i="11"/>
  <c r="G52" i="11"/>
  <c r="G69" i="11" l="1"/>
  <c r="H69" i="11" s="1"/>
</calcChain>
</file>

<file path=xl/sharedStrings.xml><?xml version="1.0" encoding="utf-8"?>
<sst xmlns="http://schemas.openxmlformats.org/spreadsheetml/2006/main" count="125" uniqueCount="93">
  <si>
    <t>ตัวชี้วัดผลการปฏิบัติราชการ</t>
  </si>
  <si>
    <t>ผลการดำเนินงาน</t>
  </si>
  <si>
    <t>น้ำหนัก (ร้อยละ)</t>
  </si>
  <si>
    <t xml:space="preserve">การประเมินประสิทธิภาพ (น้ำหนักร้อยละ 15) </t>
  </si>
  <si>
    <t>การประเมินการพัฒนาองค์กร (น้ำหนักร้อยละ 15)</t>
  </si>
  <si>
    <t>คะแนนที่ได้</t>
  </si>
  <si>
    <t>คะแนนถ่วงน้ำหนัก</t>
  </si>
  <si>
    <t>ค่าคะแนนที่ได้</t>
  </si>
  <si>
    <t>% ของค่าคะแนน</t>
  </si>
  <si>
    <t>ผลงานที่ได้</t>
  </si>
  <si>
    <t xml:space="preserve">การประเมินประสิทธิผล (น้ำหนักร้อยละ 40) </t>
  </si>
  <si>
    <t>ศูนย์เด็กเล็กคุณภาพผ่านการประเมิน</t>
  </si>
  <si>
    <t>ระดับความสำเร็จของการส่งเสริมสุขภาพซ่องปากของแม่และเด็ก</t>
  </si>
  <si>
    <r>
      <rPr>
        <sz val="7"/>
        <rFont val="TH SarabunPSK"/>
        <family val="2"/>
      </rPr>
      <t xml:space="preserve"> </t>
    </r>
    <r>
      <rPr>
        <sz val="14"/>
        <rFont val="TH SarabunPSK"/>
        <family val="2"/>
      </rPr>
      <t xml:space="preserve">โรงเรียนประถมศึกษามีการดำเนินกิจกรรมแปรงฟันคุณภาพ </t>
    </r>
  </si>
  <si>
    <t>เด็กอายุ 12 ปี ไม่มีเหงือกอักเสบ</t>
  </si>
  <si>
    <t>กลุ่มวัยรุ่น 15-21 ปี (น้ำหนักร้อยละ 4)</t>
  </si>
  <si>
    <t>ร้อยละของผู้สูงอายุได้รับการคัดกรองประเมินสุขภาพทางร่างกายและจิตใจ</t>
  </si>
  <si>
    <t>ระดับความสำเร็จของการส่งเสริมสุขภาพซ่องปากของ กลุ่มวัยสูงอายุ 60 ปีขึ้นไป</t>
  </si>
  <si>
    <t>13.1 ผู้สูงอายุได้รับการฝึกทักษะการแปรงฟัน</t>
  </si>
  <si>
    <t>การประเมินคุณภาพการให้บริการ (น้ำหนักร้อยละ 30)</t>
  </si>
  <si>
    <r>
      <t>KPI-3</t>
    </r>
    <r>
      <rPr>
        <sz val="14"/>
        <rFont val="TH SarabunPSK"/>
        <family val="2"/>
      </rPr>
      <t>: ระดับความสำเร็จ ของการดำเนินงาน DHS จังหวัดแพร่  (น้ำหนักร้อยละ 10)</t>
    </r>
  </si>
  <si>
    <t xml:space="preserve">ร้อยของอำเภอผ่านเกณฑ์ประเมินคุณลักษณะอำเภอควบคุมโรคเข้มแข็งแบบยั่งยืนภายใต้ระบบสุขภาพอำเภอ </t>
  </si>
  <si>
    <r>
      <t>KPI-</t>
    </r>
    <r>
      <rPr>
        <sz val="14"/>
        <rFont val="TH SarabunPSK"/>
        <family val="2"/>
      </rPr>
      <t xml:space="preserve">4: </t>
    </r>
    <r>
      <rPr>
        <sz val="16"/>
        <rFont val="TH SarabunPSK"/>
        <family val="2"/>
      </rPr>
      <t>ระดับความสำเร็จของการพัฒนาคุณภาพสถานบริการ  (น้ำหนักร้อยละ 10)</t>
    </r>
  </si>
  <si>
    <r>
      <t>KPI-</t>
    </r>
    <r>
      <rPr>
        <sz val="14"/>
        <rFont val="TH SarabunPSK"/>
        <family val="2"/>
      </rPr>
      <t xml:space="preserve">5: </t>
    </r>
    <r>
      <rPr>
        <sz val="15"/>
        <rFont val="TH SarabunPSK"/>
        <family val="2"/>
      </rPr>
      <t>ระดับความสำเร็จของการดำเนินงานพัฒนาระบบบริการสุขภาพ (Service Plan)  (น้ำหนักร้อยละ 5)</t>
    </r>
  </si>
  <si>
    <t xml:space="preserve">ระดับความสำเร็จของการดำเนินงานพัฒนาระบบบริการสุขภาพ (Service Plan) </t>
  </si>
  <si>
    <r>
      <t>KPI-</t>
    </r>
    <r>
      <rPr>
        <sz val="14"/>
        <rFont val="TH SarabunPSK"/>
        <family val="2"/>
      </rPr>
      <t xml:space="preserve">7: </t>
    </r>
    <r>
      <rPr>
        <sz val="15"/>
        <rFont val="TH SarabunPSK"/>
        <family val="2"/>
      </rPr>
      <t>ระดับความสำเร็จของการพัฒนาสู่นโยบายเมืองบริการสุขภาพอาเซียน  (น้ำหนักร้อยละ 5)</t>
    </r>
  </si>
  <si>
    <r>
      <t xml:space="preserve">KPI-6: </t>
    </r>
    <r>
      <rPr>
        <sz val="15"/>
        <rFont val="TH SarabunPSK"/>
        <family val="2"/>
      </rPr>
      <t>ความพึงพอใจของประชาชนที่มีต่อระบบบริการสุขภาพ  (น้ำหนักร้อยละ 5)</t>
    </r>
  </si>
  <si>
    <t xml:space="preserve">ความพึงพอใจผู้รับบริการประเภทป่วยนอก </t>
  </si>
  <si>
    <t xml:space="preserve">ความพึงพอใจผู้รับบริการประเภทผู้ป่วยใน </t>
  </si>
  <si>
    <r>
      <t>KPI-</t>
    </r>
    <r>
      <rPr>
        <sz val="14"/>
        <rFont val="TH SarabunPSK"/>
        <family val="2"/>
      </rPr>
      <t>9: ระดับความสำเร็จการบริหารการเงินการคลังตามเกณฑ์การประเมิน FAI  (น้ำหนักร้อยละ 10)</t>
    </r>
  </si>
  <si>
    <t>ผลการประเมินประสิทธิภาพการบริหารการเงินการคลัง Financial Administration Index : FAI ของ รพ.แม่ข่าย ผ่านตามเกณฑ์ที่กำหนด</t>
  </si>
  <si>
    <t>ร้อยละ ของสถานบริการ (รพสต.) ในความรับผิดชอบของ คปสอ. สามารถควบคุมกำกับการเบิกจ่าย ได้ตามแผนรายได้ค่าใช้จ่ายได้ตามเป้าหมายที่กำหนด</t>
  </si>
  <si>
    <r>
      <t>KPI-</t>
    </r>
    <r>
      <rPr>
        <sz val="14"/>
        <rFont val="TH SarabunPSK"/>
        <family val="2"/>
      </rPr>
      <t xml:space="preserve">8: </t>
    </r>
    <r>
      <rPr>
        <sz val="15"/>
        <rFont val="TH SarabunPSK"/>
        <family val="2"/>
      </rPr>
      <t>ระดับความสำเร็จของการดำเนินงานสารสนเทศ  (น้ำหนักร้อยละ 5)</t>
    </r>
  </si>
  <si>
    <t>ระดับความสำเร็จของการดำเนินงานสารสนเทศ</t>
  </si>
  <si>
    <r>
      <t>KPI-</t>
    </r>
    <r>
      <rPr>
        <sz val="14"/>
        <rFont val="TH SarabunPSK"/>
        <family val="2"/>
      </rPr>
      <t>10: ระดับความสำเร็จของการบริหารเชิงยุทธศาสตร์  (น้ำหนักร้อยละ 5)</t>
    </r>
  </si>
  <si>
    <t>ระดับความสำเร็จของการบริหารเชิงยุทธศาสตร์</t>
  </si>
  <si>
    <r>
      <t>KPI-</t>
    </r>
    <r>
      <rPr>
        <sz val="14"/>
        <rFont val="TH SarabunPSK"/>
        <family val="2"/>
      </rPr>
      <t>11: ระดับความสำเร็จในการบริหารทรัพยากรบุคคลบนความหลากหลายด้านกำลังคนตามหลักธรรมาภิบาล  (น้ำหนักร้อยละ 5)</t>
    </r>
  </si>
  <si>
    <t>ระดับความสำเร็จของร้อยละการพัฒนาระบบบริหารทรัพยากรบุคคลตามแนวทาง HR Scorecard ของหน่วยงานในสังกัดสำนักงานสาธารณสุขจังหวัดแพร่</t>
  </si>
  <si>
    <t>ร้อยละความพึงพอใจของบุคลากรต่อระบบการบริหารและพัฒนาทรัพยากรบุคคล</t>
  </si>
  <si>
    <t>1.2 หญิงตั้งครรภ์ได้รับบริการฝากครรภ์คุณภาพครบ 5 ครั้ง ตามเกณฑ์</t>
  </si>
  <si>
    <r>
      <t>3.1 เด็ก 3-5ปี ที่ผู้ปกครองได้รับการฝึกทักษะการแปรฟัน</t>
    </r>
    <r>
      <rPr>
        <sz val="7"/>
        <rFont val="TH SarabunPSK"/>
        <family val="2"/>
      </rPr>
      <t> </t>
    </r>
    <r>
      <rPr>
        <sz val="14"/>
        <rFont val="TH SarabunPSK"/>
        <family val="2"/>
      </rPr>
      <t xml:space="preserve"> </t>
    </r>
  </si>
  <si>
    <t>3.2 เด็กอายุ 3 ปี มีฟันสะอาด</t>
  </si>
  <si>
    <t>3.3 เด็กอายุ 3 ปี มีฟันน้ำนมผุ</t>
  </si>
  <si>
    <t>ระดับความสำเร็จของการส่งเสริมให้เด็กวัยเรียนมีการเจริญเติบโตสูงดีสมส่วน</t>
  </si>
  <si>
    <t>ระดับความสำเร็จของการดำเนินงานทีมนักจัดการสุขภาพวัยรุ่น ระดับอำเภอ</t>
  </si>
  <si>
    <t>ระดับความสำเร็จของอำเภอมีมาตรการแก้ไขปัญหาอุบัติเหตุ</t>
  </si>
  <si>
    <t>ผู้ป่วยเบาหวาน ความดันโลหิตสูง ที่ขึ้นทะเบียนได้รับการประเมินโอกาสเสี่ยงต่อโรคหัวใจและหลอดเลือด (CVD Risk)</t>
  </si>
  <si>
    <t>อัตราผู้ป่วยโรคความดันโลหิตสูง/หรือเบาหวานรายใหม่</t>
  </si>
  <si>
    <t>เด็กอายุ 12 ปี ฟันดีไม่ผุ (cavity free)</t>
  </si>
  <si>
    <t xml:space="preserve">13.2 ผู้สูงอายุที่มีฟันแท้ในช่องปากใช้งานได้ตั้งแต่ 20 ซี่ ขึ้นไป                </t>
  </si>
  <si>
    <t xml:space="preserve">อำเภอมีศูนย์ปฏิบัติการภาวะฉุกเฉิน (EOC) </t>
  </si>
  <si>
    <t>ความสำเร็จของการดำเนินงานตามมาตรฐานทีม SRRT ระดับอำเภอ</t>
  </si>
  <si>
    <t>ประชาชนอายุ 15 ปี ขึ้นไป มีพฤติกรรมสุขภาพที่เหมาะสม</t>
  </si>
  <si>
    <t>ร้อยละของร้านชำที่พบว่ามีการจำหน่ายยาปฏิชีวนะ</t>
  </si>
  <si>
    <t>ตำบลดูแลส่งเสริมสุขภาพผู้สูงอายุระยะยาวผ่านเกณฑ์ (ตำบล Long Term Care)</t>
  </si>
  <si>
    <t>โรงพยาบาลสังกัดกระทรวงสาธารณสุขมีคุณภาพมาตรฐานผ่านการรับรอง HA ขั้น 3</t>
  </si>
  <si>
    <t>โรงพยาบาลส่งเสริมสุขภาพตำบล ผ่านเกณฑ์ระดับการพัฒนาคุณภาพ</t>
  </si>
  <si>
    <t>ร้อยละของโรงพยาบาลที่พัฒนาอนามัยสิ่งแวดล้อมได้ตามเกณฑ์ GREEN &amp; CLEAN Hospital)</t>
  </si>
  <si>
    <t>ร้อยละของ โรงพยาบาลส่งเสริมสุขภาพตำบล สามารถให้บริการคัดกรองผู้ป่วยยาเสพติดและให้การบำบัดรักษา BA BI</t>
  </si>
  <si>
    <t>KPI-1: ระดับความสำเร็จของการดำเนินงานส่งเสริมสุขภาพ การเฝ้าระวังการป้องกันฯ (น้ำหนักร้อยละ 30)</t>
  </si>
  <si>
    <r>
      <t>KPI-2:</t>
    </r>
    <r>
      <rPr>
        <sz val="14"/>
        <rFont val="TH SarabunPSK"/>
        <family val="2"/>
      </rPr>
      <t xml:space="preserve"> ประชาชนจังหวัดแพร่มีพฤติกรรมสุขภาพที่เหมาะสม (หมายเหตุ :สุ่มสำรวจ ปี 2560) (น้ำหนักร้อยละ 10)</t>
    </r>
  </si>
  <si>
    <t>กลุ่มเด็กนักเรียน 6-14 ปี (น้ำหนักร้อยละ 5)</t>
  </si>
  <si>
    <t>กลุ่มวันทำงาน 15-59 ปี (น้ำหนักร้อยละ 5)</t>
  </si>
  <si>
    <t>กลุ่มวัยสูงอายุ 60 ปี ขึ้นไป (น้ำหนักร้อยละ 5)</t>
  </si>
  <si>
    <t>ระบบควบคุมโรค (น้ำหนักร้อยละ 5)</t>
  </si>
  <si>
    <t xml:space="preserve">ระดับความสำเร็จของการเสริมสร้างพฤติกรรมสุขภาพของหญิงตั้งครรภ์ </t>
  </si>
  <si>
    <t xml:space="preserve">1.1 หญิงตั้งครรภ์เข้ารับการฝากครรภ์ครั้งแรกก่อนอายุครรภ์ 12 สัปดาห์ </t>
  </si>
  <si>
    <t>กลุ่มเด็กนักเรียน 0-5 ปี (น้ำหนักร้อยละ 6)</t>
  </si>
  <si>
    <t>สตรีอายุ 30-70 ปี มีการตรวจคัดกรองมะเร็งเต้านมด้วยตนเองที่ผ่านการับรองจาก อสม. หรือเจ้าหน้าที่สาธารณสุข (อ.เมือง,ลอง,ร้องกวาง,เด่นชัย,วังชิ้น)/ร้อยละของตำบลที่สามารถควบคุมโรคติดต่อสำคัญในพื้นที่ได้ (ไข้เลือดออก) (อ.สูงเม่น,สอง,หนองม่วงไข่)</t>
  </si>
  <si>
    <t>สรุปผลการประเมินตามตัวชี้วัด 4 มิติ รอบ 12 เดือน</t>
  </si>
  <si>
    <t>อุบลวรรณ</t>
  </si>
  <si>
    <t>ชายปเวสน์</t>
  </si>
  <si>
    <t>ทิวาศัย</t>
  </si>
  <si>
    <t>พร้อมพันธ์</t>
  </si>
  <si>
    <t>นารีรัตน์</t>
  </si>
  <si>
    <t>ลิดา</t>
  </si>
  <si>
    <t>สุพัตรศร</t>
  </si>
  <si>
    <t>ศรีรัตน์</t>
  </si>
  <si>
    <t>บุญธฤต</t>
  </si>
  <si>
    <t>จิรชาย</t>
  </si>
  <si>
    <t>วีรชัย</t>
  </si>
  <si>
    <t>อัจฉรา</t>
  </si>
  <si>
    <t>ปภัสสร</t>
  </si>
  <si>
    <t>ระดับ 2</t>
  </si>
  <si>
    <t>ขั้น 3</t>
  </si>
  <si>
    <t>HT ลดลง 4.1% / DM เพิ่มขึ้น 22.55%</t>
  </si>
  <si>
    <t>ระดับ 5</t>
  </si>
  <si>
    <t>ระดับ 4</t>
  </si>
  <si>
    <t>31 คะแนน</t>
  </si>
  <si>
    <t>ระดับ 3</t>
  </si>
  <si>
    <t>N/A</t>
  </si>
  <si>
    <t xml:space="preserve"> (การประเมินรอบ 12 เดือน [1 ตุลาคม 2561- 30 กันยายน 2562])</t>
  </si>
  <si>
    <t>ผลการประเมินการปฏิบัติราชการตามคำรับรองการปฏิบัติราชการ หน่วยงานในสังกัดสำนักงานสาธารณสุขจังหวัดแพร่ ประจำปีงบประมาณ 2562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</si>
</sst>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0.000"/>
  </numFmts>
  <fonts count="21" x14ac:knownFonts="1"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b/>
      <sz val="14"/>
      <color theme="1"/>
      <name val="TH SarabunPSK"/>
      <family val="2"/>
    </font>
    <font>
      <b/>
      <sz val="15"/>
      <color theme="1"/>
      <name val="TH SarabunPSK"/>
      <family val="2"/>
    </font>
    <font>
      <sz val="15"/>
      <color theme="1"/>
      <name val="TH SarabunPSK"/>
      <family val="2"/>
    </font>
    <font>
      <sz val="14"/>
      <color theme="1"/>
      <name val="TH SarabunPSK"/>
      <family val="2"/>
    </font>
    <font>
      <b/>
      <sz val="15"/>
      <name val="TH SarabunPSK"/>
      <family val="2"/>
    </font>
    <font>
      <sz val="11"/>
      <color theme="1"/>
      <name val="TH SarabunPSK"/>
      <family val="2"/>
    </font>
    <font>
      <sz val="15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1"/>
      <name val="TH SarabunPSK"/>
      <family val="2"/>
    </font>
    <font>
      <u/>
      <sz val="14"/>
      <name val="TH SarabunPSK"/>
      <family val="2"/>
    </font>
    <font>
      <sz val="11"/>
      <name val="Calibri"/>
      <family val="2"/>
    </font>
    <font>
      <sz val="7"/>
      <name val="TH SarabunPSK"/>
      <family val="2"/>
    </font>
    <font>
      <sz val="16"/>
      <name val="TH SarabunPSK"/>
      <family val="2"/>
    </font>
    <font>
      <b/>
      <sz val="14"/>
      <color theme="0"/>
      <name val="TH SarabunPSK"/>
      <family val="2"/>
    </font>
    <font>
      <b/>
      <sz val="15"/>
      <color theme="0"/>
      <name val="TH SarabunPSK"/>
      <family val="2"/>
    </font>
    <font>
      <sz val="14"/>
      <color rgb="FFC00000"/>
      <name val="TH SarabunPSK"/>
      <family val="2"/>
    </font>
    <font>
      <sz val="15"/>
      <color rgb="FFFF0000"/>
      <name val="TH SarabunPSK"/>
      <family val="2"/>
    </font>
    <font>
      <b/>
      <sz val="15"/>
      <color rgb="FFFF0000"/>
      <name val="TH SarabunPSK"/>
      <family val="2"/>
    </font>
  </fonts>
  <fills count="11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4">
    <xf numFmtId="0" fontId="0" fillId="0" borderId="0" xfId="0"/>
    <xf numFmtId="2" fontId="4" fillId="0" borderId="0" xfId="0" applyNumberFormat="1" applyFont="1" applyBorder="1" applyAlignment="1">
      <alignment horizontal="center"/>
    </xf>
    <xf numFmtId="2" fontId="3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7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2" fontId="6" fillId="7" borderId="0" xfId="0" applyNumberFormat="1" applyFont="1" applyFill="1" applyAlignment="1">
      <alignment horizontal="center"/>
    </xf>
    <xf numFmtId="10" fontId="6" fillId="4" borderId="0" xfId="0" applyNumberFormat="1" applyFont="1" applyFill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1" fillId="0" borderId="0" xfId="0" applyFont="1" applyBorder="1" applyAlignment="1">
      <alignment horizontal="left"/>
    </xf>
    <xf numFmtId="187" fontId="6" fillId="2" borderId="0" xfId="0" applyNumberFormat="1" applyFont="1" applyFill="1" applyAlignment="1">
      <alignment horizontal="center"/>
    </xf>
    <xf numFmtId="0" fontId="11" fillId="0" borderId="0" xfId="0" applyFont="1"/>
    <xf numFmtId="0" fontId="7" fillId="0" borderId="0" xfId="0" applyFont="1"/>
    <xf numFmtId="0" fontId="1" fillId="5" borderId="0" xfId="0" applyFont="1" applyFill="1"/>
    <xf numFmtId="0" fontId="11" fillId="5" borderId="0" xfId="0" applyFont="1" applyFill="1"/>
    <xf numFmtId="187" fontId="6" fillId="5" borderId="0" xfId="0" applyNumberFormat="1" applyFont="1" applyFill="1" applyAlignment="1">
      <alignment horizontal="center"/>
    </xf>
    <xf numFmtId="0" fontId="6" fillId="5" borderId="0" xfId="0" applyFont="1" applyFill="1" applyAlignment="1">
      <alignment horizontal="center"/>
    </xf>
    <xf numFmtId="0" fontId="11" fillId="0" borderId="0" xfId="0" applyFont="1" applyFill="1"/>
    <xf numFmtId="0" fontId="9" fillId="4" borderId="0" xfId="0" applyFont="1" applyFill="1"/>
    <xf numFmtId="187" fontId="6" fillId="4" borderId="0" xfId="0" applyNumberFormat="1" applyFont="1" applyFill="1" applyAlignment="1">
      <alignment horizontal="center"/>
    </xf>
    <xf numFmtId="0" fontId="6" fillId="4" borderId="0" xfId="0" applyFont="1" applyFill="1" applyAlignment="1">
      <alignment horizontal="center"/>
    </xf>
    <xf numFmtId="0" fontId="9" fillId="0" borderId="0" xfId="0" applyFont="1" applyFill="1"/>
    <xf numFmtId="0" fontId="12" fillId="9" borderId="0" xfId="0" applyFont="1" applyFill="1"/>
    <xf numFmtId="0" fontId="9" fillId="9" borderId="0" xfId="0" applyFont="1" applyFill="1"/>
    <xf numFmtId="2" fontId="6" fillId="9" borderId="0" xfId="0" applyNumberFormat="1" applyFont="1" applyFill="1" applyAlignment="1">
      <alignment horizontal="center"/>
    </xf>
    <xf numFmtId="0" fontId="9" fillId="5" borderId="0" xfId="0" applyFont="1" applyFill="1" applyAlignment="1">
      <alignment horizontal="center" vertical="top"/>
    </xf>
    <xf numFmtId="0" fontId="9" fillId="5" borderId="0" xfId="0" applyFont="1" applyFill="1"/>
    <xf numFmtId="2" fontId="6" fillId="5" borderId="0" xfId="0" applyNumberFormat="1" applyFont="1" applyFill="1" applyAlignment="1">
      <alignment horizontal="center"/>
    </xf>
    <xf numFmtId="2" fontId="13" fillId="5" borderId="0" xfId="0" applyNumberFormat="1" applyFont="1" applyFill="1" applyAlignment="1">
      <alignment horizontal="center" vertical="center"/>
    </xf>
    <xf numFmtId="0" fontId="11" fillId="0" borderId="0" xfId="0" applyFont="1" applyBorder="1"/>
    <xf numFmtId="0" fontId="9" fillId="0" borderId="0" xfId="0" applyFont="1" applyBorder="1" applyAlignment="1">
      <alignment horizontal="center"/>
    </xf>
    <xf numFmtId="0" fontId="9" fillId="0" borderId="0" xfId="0" applyFont="1" applyBorder="1" applyAlignment="1">
      <alignment horizontal="left"/>
    </xf>
    <xf numFmtId="187" fontId="8" fillId="0" borderId="0" xfId="0" applyNumberFormat="1" applyFont="1" applyBorder="1" applyAlignment="1">
      <alignment horizontal="center"/>
    </xf>
    <xf numFmtId="187" fontId="6" fillId="0" borderId="0" xfId="0" applyNumberFormat="1" applyFont="1" applyBorder="1" applyAlignment="1">
      <alignment horizontal="center"/>
    </xf>
    <xf numFmtId="0" fontId="7" fillId="0" borderId="0" xfId="0" applyFont="1" applyBorder="1"/>
    <xf numFmtId="0" fontId="9" fillId="0" borderId="0" xfId="0" applyFont="1"/>
    <xf numFmtId="0" fontId="9" fillId="0" borderId="0" xfId="0" applyFont="1" applyFill="1" applyBorder="1" applyAlignment="1">
      <alignment horizontal="center"/>
    </xf>
    <xf numFmtId="0" fontId="9" fillId="0" borderId="0" xfId="0" applyFont="1" applyFill="1" applyBorder="1"/>
    <xf numFmtId="2" fontId="8" fillId="5" borderId="0" xfId="0" applyNumberFormat="1" applyFont="1" applyFill="1" applyBorder="1" applyAlignment="1">
      <alignment horizontal="center"/>
    </xf>
    <xf numFmtId="2" fontId="6" fillId="5" borderId="0" xfId="0" applyNumberFormat="1" applyFont="1" applyFill="1" applyBorder="1" applyAlignment="1">
      <alignment horizontal="center"/>
    </xf>
    <xf numFmtId="0" fontId="9" fillId="5" borderId="0" xfId="0" applyFont="1" applyFill="1" applyBorder="1" applyAlignment="1">
      <alignment horizontal="center"/>
    </xf>
    <xf numFmtId="0" fontId="9" fillId="5" borderId="0" xfId="0" applyFont="1" applyFill="1" applyBorder="1"/>
    <xf numFmtId="0" fontId="9" fillId="0" borderId="0" xfId="0" applyFont="1" applyAlignment="1">
      <alignment horizontal="justify" vertical="center"/>
    </xf>
    <xf numFmtId="187" fontId="8" fillId="0" borderId="0" xfId="0" applyNumberFormat="1" applyFont="1" applyFill="1" applyBorder="1" applyAlignment="1">
      <alignment horizontal="center"/>
    </xf>
    <xf numFmtId="187" fontId="8" fillId="5" borderId="0" xfId="0" applyNumberFormat="1" applyFont="1" applyFill="1" applyBorder="1" applyAlignment="1">
      <alignment horizontal="center"/>
    </xf>
    <xf numFmtId="0" fontId="12" fillId="9" borderId="0" xfId="0" applyFont="1" applyFill="1" applyBorder="1" applyAlignment="1">
      <alignment horizontal="left"/>
    </xf>
    <xf numFmtId="2" fontId="6" fillId="9" borderId="0" xfId="0" applyNumberFormat="1" applyFont="1" applyFill="1" applyBorder="1" applyAlignment="1">
      <alignment horizontal="center"/>
    </xf>
    <xf numFmtId="2" fontId="8" fillId="9" borderId="0" xfId="0" applyNumberFormat="1" applyFont="1" applyFill="1" applyBorder="1" applyAlignment="1">
      <alignment horizontal="center"/>
    </xf>
    <xf numFmtId="0" fontId="7" fillId="0" borderId="0" xfId="0" quotePrefix="1" applyFont="1" applyBorder="1"/>
    <xf numFmtId="0" fontId="15" fillId="0" borderId="0" xfId="0" applyFont="1" applyFill="1"/>
    <xf numFmtId="0" fontId="11" fillId="9" borderId="0" xfId="0" applyFont="1" applyFill="1"/>
    <xf numFmtId="0" fontId="6" fillId="9" borderId="0" xfId="0" applyFont="1" applyFill="1" applyAlignment="1">
      <alignment horizontal="center"/>
    </xf>
    <xf numFmtId="0" fontId="9" fillId="9" borderId="0" xfId="0" applyFont="1" applyFill="1" applyBorder="1" applyAlignment="1">
      <alignment horizontal="left"/>
    </xf>
    <xf numFmtId="187" fontId="6" fillId="9" borderId="0" xfId="0" applyNumberFormat="1" applyFont="1" applyFill="1" applyBorder="1" applyAlignment="1">
      <alignment horizontal="center"/>
    </xf>
    <xf numFmtId="0" fontId="9" fillId="0" borderId="0" xfId="0" applyFont="1" applyFill="1" applyBorder="1" applyAlignment="1">
      <alignment horizontal="left"/>
    </xf>
    <xf numFmtId="0" fontId="9" fillId="5" borderId="0" xfId="0" applyFont="1" applyFill="1" applyAlignment="1">
      <alignment horizontal="justify" vertical="center"/>
    </xf>
    <xf numFmtId="187" fontId="6" fillId="5" borderId="0" xfId="0" applyNumberFormat="1" applyFont="1" applyFill="1" applyBorder="1" applyAlignment="1">
      <alignment horizontal="center"/>
    </xf>
    <xf numFmtId="0" fontId="4" fillId="0" borderId="0" xfId="0" applyFont="1" applyFill="1" applyBorder="1"/>
    <xf numFmtId="0" fontId="7" fillId="0" borderId="0" xfId="0" applyFont="1" applyFill="1"/>
    <xf numFmtId="0" fontId="10" fillId="4" borderId="0" xfId="0" applyFont="1" applyFill="1" applyAlignment="1">
      <alignment horizontal="left" vertical="center"/>
    </xf>
    <xf numFmtId="0" fontId="9" fillId="4" borderId="0" xfId="0" applyFont="1" applyFill="1" applyBorder="1" applyAlignment="1">
      <alignment horizontal="center"/>
    </xf>
    <xf numFmtId="0" fontId="9" fillId="4" borderId="0" xfId="0" applyFont="1" applyFill="1" applyBorder="1" applyAlignment="1">
      <alignment horizontal="left"/>
    </xf>
    <xf numFmtId="187" fontId="6" fillId="4" borderId="0" xfId="0" applyNumberFormat="1" applyFont="1" applyFill="1" applyBorder="1" applyAlignment="1">
      <alignment horizontal="center"/>
    </xf>
    <xf numFmtId="2" fontId="6" fillId="4" borderId="0" xfId="0" applyNumberFormat="1" applyFont="1" applyFill="1" applyBorder="1" applyAlignment="1">
      <alignment horizontal="center"/>
    </xf>
    <xf numFmtId="0" fontId="1" fillId="0" borderId="0" xfId="0" applyFont="1" applyFill="1"/>
    <xf numFmtId="0" fontId="10" fillId="4" borderId="0" xfId="0" applyFont="1" applyFill="1" applyAlignment="1">
      <alignment vertical="center"/>
    </xf>
    <xf numFmtId="0" fontId="11" fillId="4" borderId="0" xfId="0" applyFont="1" applyFill="1"/>
    <xf numFmtId="0" fontId="8" fillId="0" borderId="0" xfId="0" applyFont="1" applyBorder="1" applyAlignment="1">
      <alignment horizontal="center"/>
    </xf>
    <xf numFmtId="0" fontId="10" fillId="4" borderId="0" xfId="0" applyFont="1" applyFill="1"/>
    <xf numFmtId="0" fontId="8" fillId="4" borderId="0" xfId="0" applyFont="1" applyFill="1" applyBorder="1" applyAlignment="1">
      <alignment horizontal="center"/>
    </xf>
    <xf numFmtId="2" fontId="6" fillId="4" borderId="0" xfId="0" applyNumberFormat="1" applyFont="1" applyFill="1" applyAlignment="1">
      <alignment horizontal="center"/>
    </xf>
    <xf numFmtId="0" fontId="8" fillId="0" borderId="0" xfId="0" applyFont="1"/>
    <xf numFmtId="0" fontId="8" fillId="0" borderId="0" xfId="0" applyFont="1" applyFill="1" applyBorder="1" applyAlignment="1">
      <alignment horizontal="center"/>
    </xf>
    <xf numFmtId="0" fontId="11" fillId="4" borderId="0" xfId="0" applyFont="1" applyFill="1" applyBorder="1" applyAlignment="1">
      <alignment horizontal="left"/>
    </xf>
    <xf numFmtId="0" fontId="7" fillId="0" borderId="0" xfId="0" applyFont="1" applyBorder="1" applyAlignment="1">
      <alignment horizontal="left"/>
    </xf>
    <xf numFmtId="0" fontId="11" fillId="0" borderId="0" xfId="0" applyFont="1" applyFill="1" applyBorder="1" applyAlignment="1">
      <alignment horizontal="left"/>
    </xf>
    <xf numFmtId="0" fontId="8" fillId="0" borderId="0" xfId="0" applyFont="1" applyFill="1"/>
    <xf numFmtId="0" fontId="7" fillId="0" borderId="0" xfId="0" applyFont="1" applyFill="1" applyBorder="1" applyAlignment="1">
      <alignment horizontal="left"/>
    </xf>
    <xf numFmtId="0" fontId="9" fillId="4" borderId="0" xfId="0" applyFont="1" applyFill="1" applyAlignment="1">
      <alignment horizontal="left" vertical="center"/>
    </xf>
    <xf numFmtId="0" fontId="11" fillId="4" borderId="0" xfId="0" applyFont="1" applyFill="1" applyAlignment="1">
      <alignment horizontal="left"/>
    </xf>
    <xf numFmtId="0" fontId="9" fillId="8" borderId="0" xfId="0" applyFont="1" applyFill="1" applyBorder="1" applyAlignment="1">
      <alignment horizontal="center"/>
    </xf>
    <xf numFmtId="2" fontId="8" fillId="4" borderId="0" xfId="0" applyNumberFormat="1" applyFont="1" applyFill="1" applyBorder="1" applyAlignment="1">
      <alignment horizontal="center"/>
    </xf>
    <xf numFmtId="0" fontId="6" fillId="5" borderId="0" xfId="0" applyFont="1" applyFill="1"/>
    <xf numFmtId="0" fontId="8" fillId="5" borderId="0" xfId="0" applyFont="1" applyFill="1" applyAlignment="1">
      <alignment horizontal="center"/>
    </xf>
    <xf numFmtId="0" fontId="8" fillId="4" borderId="0" xfId="0" applyFont="1" applyFill="1" applyAlignment="1">
      <alignment horizontal="center"/>
    </xf>
    <xf numFmtId="0" fontId="8" fillId="4" borderId="0" xfId="0" applyFont="1" applyFill="1" applyBorder="1" applyAlignment="1">
      <alignment horizontal="left"/>
    </xf>
    <xf numFmtId="2" fontId="7" fillId="0" borderId="0" xfId="0" applyNumberFormat="1" applyFont="1" applyBorder="1" applyAlignment="1">
      <alignment horizontal="center"/>
    </xf>
    <xf numFmtId="0" fontId="16" fillId="7" borderId="0" xfId="0" applyFont="1" applyFill="1" applyAlignment="1">
      <alignment horizontal="center"/>
    </xf>
    <xf numFmtId="187" fontId="17" fillId="7" borderId="0" xfId="0" applyNumberFormat="1" applyFont="1" applyFill="1" applyAlignment="1">
      <alignment horizontal="center"/>
    </xf>
    <xf numFmtId="0" fontId="7" fillId="0" borderId="0" xfId="0" applyFont="1" applyAlignment="1">
      <alignment horizontal="center"/>
    </xf>
    <xf numFmtId="10" fontId="3" fillId="0" borderId="0" xfId="0" applyNumberFormat="1" applyFont="1" applyAlignment="1">
      <alignment horizontal="center"/>
    </xf>
    <xf numFmtId="0" fontId="10" fillId="3" borderId="0" xfId="0" applyFont="1" applyFill="1" applyBorder="1" applyAlignment="1">
      <alignment horizontal="center"/>
    </xf>
    <xf numFmtId="0" fontId="10" fillId="4" borderId="0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2" fontId="13" fillId="9" borderId="0" xfId="0" applyNumberFormat="1" applyFont="1" applyFill="1" applyAlignment="1">
      <alignment horizontal="center" vertical="center"/>
    </xf>
    <xf numFmtId="0" fontId="18" fillId="0" borderId="0" xfId="0" applyFont="1"/>
    <xf numFmtId="0" fontId="5" fillId="0" borderId="0" xfId="0" applyFont="1" applyAlignment="1">
      <alignment horizontal="center"/>
    </xf>
    <xf numFmtId="2" fontId="8" fillId="0" borderId="0" xfId="0" applyNumberFormat="1" applyFont="1" applyFill="1" applyBorder="1" applyAlignment="1">
      <alignment horizontal="center"/>
    </xf>
    <xf numFmtId="187" fontId="7" fillId="0" borderId="0" xfId="0" applyNumberFormat="1" applyFont="1" applyBorder="1"/>
    <xf numFmtId="187" fontId="8" fillId="0" borderId="0" xfId="0" applyNumberFormat="1" applyFont="1" applyFill="1" applyAlignment="1">
      <alignment horizontal="center"/>
    </xf>
    <xf numFmtId="187" fontId="8" fillId="0" borderId="0" xfId="0" applyNumberFormat="1" applyFont="1" applyFill="1" applyBorder="1" applyAlignment="1" applyProtection="1">
      <alignment horizontal="center"/>
      <protection hidden="1"/>
    </xf>
    <xf numFmtId="2" fontId="6" fillId="0" borderId="0" xfId="0" applyNumberFormat="1" applyFont="1" applyFill="1" applyAlignment="1">
      <alignment horizontal="center"/>
    </xf>
    <xf numFmtId="187" fontId="7" fillId="0" borderId="0" xfId="0" applyNumberFormat="1" applyFont="1"/>
    <xf numFmtId="0" fontId="9" fillId="10" borderId="0" xfId="0" applyFont="1" applyFill="1" applyBorder="1" applyAlignment="1">
      <alignment horizontal="left"/>
    </xf>
    <xf numFmtId="0" fontId="9" fillId="10" borderId="0" xfId="0" applyFont="1" applyFill="1"/>
    <xf numFmtId="2" fontId="8" fillId="0" borderId="0" xfId="0" applyNumberFormat="1" applyFont="1" applyBorder="1" applyAlignment="1">
      <alignment horizontal="center"/>
    </xf>
    <xf numFmtId="2" fontId="8" fillId="4" borderId="0" xfId="0" applyNumberFormat="1" applyFont="1" applyFill="1" applyAlignment="1">
      <alignment horizontal="center"/>
    </xf>
    <xf numFmtId="2" fontId="19" fillId="0" borderId="0" xfId="0" applyNumberFormat="1" applyFont="1" applyFill="1" applyBorder="1" applyAlignment="1">
      <alignment horizontal="center"/>
    </xf>
    <xf numFmtId="2" fontId="19" fillId="0" borderId="0" xfId="0" applyNumberFormat="1" applyFont="1" applyBorder="1" applyAlignment="1">
      <alignment horizontal="center"/>
    </xf>
    <xf numFmtId="0" fontId="8" fillId="8" borderId="0" xfId="0" applyFont="1" applyFill="1"/>
    <xf numFmtId="2" fontId="6" fillId="8" borderId="0" xfId="0" applyNumberFormat="1" applyFont="1" applyFill="1" applyAlignment="1">
      <alignment horizontal="center"/>
    </xf>
    <xf numFmtId="2" fontId="8" fillId="8" borderId="0" xfId="0" applyNumberFormat="1" applyFont="1" applyFill="1" applyBorder="1" applyAlignment="1">
      <alignment horizontal="center"/>
    </xf>
    <xf numFmtId="0" fontId="9" fillId="8" borderId="0" xfId="0" applyFont="1" applyFill="1" applyBorder="1" applyAlignment="1">
      <alignment horizontal="left"/>
    </xf>
    <xf numFmtId="0" fontId="9" fillId="8" borderId="0" xfId="0" applyFont="1" applyFill="1"/>
    <xf numFmtId="2" fontId="20" fillId="0" borderId="0" xfId="0" applyNumberFormat="1" applyFont="1" applyFill="1" applyAlignment="1">
      <alignment horizontal="center"/>
    </xf>
    <xf numFmtId="0" fontId="5" fillId="8" borderId="0" xfId="0" applyFont="1" applyFill="1"/>
    <xf numFmtId="0" fontId="1" fillId="6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wrapText="1"/>
    </xf>
    <xf numFmtId="0" fontId="1" fillId="2" borderId="0" xfId="0" applyFont="1" applyFill="1" applyBorder="1" applyAlignment="1">
      <alignment horizontal="center" vertical="center"/>
    </xf>
    <xf numFmtId="0" fontId="6" fillId="7" borderId="0" xfId="0" applyFont="1" applyFill="1" applyBorder="1" applyAlignment="1">
      <alignment horizont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A1:L70"/>
  <sheetViews>
    <sheetView tabSelected="1" topLeftCell="A22" workbookViewId="0">
      <selection sqref="A1:H1"/>
    </sheetView>
  </sheetViews>
  <sheetFormatPr defaultColWidth="9" defaultRowHeight="19.5" x14ac:dyDescent="0.3"/>
  <cols>
    <col min="1" max="1" width="3.375" style="15" customWidth="1"/>
    <col min="2" max="2" width="3.625" style="15" customWidth="1"/>
    <col min="3" max="3" width="3.125" style="15" customWidth="1"/>
    <col min="4" max="4" width="77.375" style="15" customWidth="1"/>
    <col min="5" max="5" width="11.625" style="9" customWidth="1"/>
    <col min="6" max="6" width="9.25" style="9" customWidth="1"/>
    <col min="7" max="7" width="9.25" style="92" customWidth="1"/>
    <col min="8" max="8" width="12" style="10" customWidth="1"/>
    <col min="9" max="16384" width="9" style="15"/>
  </cols>
  <sheetData>
    <row r="1" spans="1:10" ht="19.5" customHeight="1" x14ac:dyDescent="0.25">
      <c r="A1" s="120" t="s">
        <v>92</v>
      </c>
      <c r="B1" s="120"/>
      <c r="C1" s="120"/>
      <c r="D1" s="120"/>
      <c r="E1" s="120"/>
      <c r="F1" s="120"/>
      <c r="G1" s="120"/>
      <c r="H1" s="120"/>
    </row>
    <row r="2" spans="1:10" ht="19.5" customHeight="1" x14ac:dyDescent="0.35">
      <c r="A2" s="121" t="s">
        <v>91</v>
      </c>
      <c r="B2" s="121"/>
      <c r="C2" s="121"/>
      <c r="D2" s="121"/>
      <c r="E2" s="121"/>
      <c r="F2" s="121"/>
      <c r="G2" s="121"/>
      <c r="H2" s="121"/>
    </row>
    <row r="3" spans="1:10" ht="21" customHeight="1" x14ac:dyDescent="0.3">
      <c r="A3" s="122" t="s">
        <v>0</v>
      </c>
      <c r="B3" s="122"/>
      <c r="C3" s="122"/>
      <c r="D3" s="122"/>
      <c r="E3" s="123" t="s">
        <v>1</v>
      </c>
      <c r="F3" s="123"/>
      <c r="G3" s="123"/>
      <c r="H3" s="123"/>
    </row>
    <row r="4" spans="1:10" ht="18.75" x14ac:dyDescent="0.3">
      <c r="A4" s="122"/>
      <c r="B4" s="122"/>
      <c r="C4" s="122"/>
      <c r="D4" s="122"/>
      <c r="E4" s="94" t="s">
        <v>2</v>
      </c>
      <c r="F4" s="94" t="s">
        <v>9</v>
      </c>
      <c r="G4" s="95" t="s">
        <v>5</v>
      </c>
      <c r="H4" s="96" t="s">
        <v>6</v>
      </c>
    </row>
    <row r="5" spans="1:10" ht="21.75" customHeight="1" x14ac:dyDescent="0.35">
      <c r="A5" s="16" t="s">
        <v>10</v>
      </c>
      <c r="B5" s="17"/>
      <c r="C5" s="17"/>
      <c r="D5" s="17"/>
      <c r="E5" s="18">
        <f>E6+E35</f>
        <v>40</v>
      </c>
      <c r="F5" s="18"/>
      <c r="G5" s="18">
        <f>SUM(H9:H37)*E69/E5</f>
        <v>4.01675</v>
      </c>
      <c r="H5" s="19"/>
    </row>
    <row r="6" spans="1:10" ht="21.75" customHeight="1" x14ac:dyDescent="0.3">
      <c r="A6" s="20"/>
      <c r="B6" s="21" t="s">
        <v>59</v>
      </c>
      <c r="C6" s="21"/>
      <c r="D6" s="21"/>
      <c r="E6" s="73">
        <f>SUM(E7:E34)</f>
        <v>30</v>
      </c>
      <c r="F6" s="22"/>
      <c r="G6" s="22">
        <f>SUM(H9:H34)*E69/E6</f>
        <v>4.5223333333333331</v>
      </c>
      <c r="H6" s="23"/>
      <c r="I6" s="105"/>
    </row>
    <row r="7" spans="1:10" ht="21.75" customHeight="1" x14ac:dyDescent="0.3">
      <c r="A7" s="20"/>
      <c r="B7" s="24"/>
      <c r="C7" s="25" t="s">
        <v>67</v>
      </c>
      <c r="D7" s="26"/>
      <c r="E7" s="27"/>
      <c r="F7" s="27"/>
      <c r="G7" s="27"/>
      <c r="H7" s="27"/>
    </row>
    <row r="8" spans="1:10" ht="21.75" customHeight="1" x14ac:dyDescent="0.3">
      <c r="A8" s="20"/>
      <c r="B8" s="24"/>
      <c r="C8" s="28">
        <v>1</v>
      </c>
      <c r="D8" s="29" t="s">
        <v>65</v>
      </c>
      <c r="E8" s="30"/>
      <c r="F8" s="30"/>
      <c r="G8" s="31"/>
      <c r="H8" s="19"/>
    </row>
    <row r="9" spans="1:10" s="37" customFormat="1" ht="21.75" customHeight="1" x14ac:dyDescent="0.3">
      <c r="A9" s="32"/>
      <c r="B9" s="32"/>
      <c r="C9" s="33"/>
      <c r="D9" s="34" t="s">
        <v>66</v>
      </c>
      <c r="E9" s="35">
        <v>1</v>
      </c>
      <c r="F9" s="108">
        <v>76.040000000000006</v>
      </c>
      <c r="G9" s="108">
        <v>5</v>
      </c>
      <c r="H9" s="36">
        <f>G9*E9/97.5</f>
        <v>5.128205128205128E-2</v>
      </c>
      <c r="I9" s="37" t="s">
        <v>70</v>
      </c>
    </row>
    <row r="10" spans="1:10" s="37" customFormat="1" ht="21.75" customHeight="1" x14ac:dyDescent="0.3">
      <c r="A10" s="32"/>
      <c r="B10" s="32"/>
      <c r="C10" s="33"/>
      <c r="D10" s="38" t="s">
        <v>39</v>
      </c>
      <c r="E10" s="35">
        <v>1</v>
      </c>
      <c r="F10" s="108">
        <v>56.61</v>
      </c>
      <c r="G10" s="108">
        <v>3</v>
      </c>
      <c r="H10" s="36">
        <f t="shared" ref="H10:H11" si="0">G10*E10/97.5</f>
        <v>3.0769230769230771E-2</v>
      </c>
      <c r="I10" s="37" t="s">
        <v>70</v>
      </c>
    </row>
    <row r="11" spans="1:10" s="37" customFormat="1" ht="21.75" customHeight="1" x14ac:dyDescent="0.3">
      <c r="A11" s="32"/>
      <c r="B11" s="32"/>
      <c r="C11" s="39">
        <v>2</v>
      </c>
      <c r="D11" s="40" t="s">
        <v>11</v>
      </c>
      <c r="E11" s="100">
        <v>2</v>
      </c>
      <c r="F11" s="100">
        <v>96.67</v>
      </c>
      <c r="G11" s="100">
        <v>5</v>
      </c>
      <c r="H11" s="36">
        <f t="shared" si="0"/>
        <v>0.10256410256410256</v>
      </c>
      <c r="I11" s="37" t="s">
        <v>71</v>
      </c>
    </row>
    <row r="12" spans="1:10" s="37" customFormat="1" ht="21.75" customHeight="1" x14ac:dyDescent="0.3">
      <c r="A12" s="32"/>
      <c r="B12" s="32"/>
      <c r="C12" s="43">
        <v>3</v>
      </c>
      <c r="D12" s="44" t="s">
        <v>12</v>
      </c>
      <c r="E12" s="41"/>
      <c r="F12" s="41"/>
      <c r="G12" s="41"/>
      <c r="H12" s="42"/>
    </row>
    <row r="13" spans="1:10" s="37" customFormat="1" ht="21" customHeight="1" x14ac:dyDescent="0.3">
      <c r="A13" s="32"/>
      <c r="B13" s="32"/>
      <c r="C13" s="39"/>
      <c r="D13" s="45" t="s">
        <v>40</v>
      </c>
      <c r="E13" s="46">
        <v>0.66</v>
      </c>
      <c r="F13" s="100">
        <v>70.22</v>
      </c>
      <c r="G13" s="108">
        <v>5</v>
      </c>
      <c r="H13" s="36">
        <f>G13*E13/97.5</f>
        <v>3.3846153846153852E-2</v>
      </c>
      <c r="I13" s="37" t="s">
        <v>72</v>
      </c>
      <c r="J13" s="101"/>
    </row>
    <row r="14" spans="1:10" s="37" customFormat="1" ht="20.25" customHeight="1" x14ac:dyDescent="0.3">
      <c r="A14" s="32"/>
      <c r="B14" s="32"/>
      <c r="C14" s="33"/>
      <c r="D14" s="38" t="s">
        <v>41</v>
      </c>
      <c r="E14" s="46">
        <v>0.67</v>
      </c>
      <c r="F14" s="100">
        <v>86.85</v>
      </c>
      <c r="G14" s="108">
        <v>5</v>
      </c>
      <c r="H14" s="36">
        <f t="shared" ref="H14:H15" si="1">G14*E14/97.5</f>
        <v>3.4358974358974358E-2</v>
      </c>
      <c r="I14" s="37" t="s">
        <v>72</v>
      </c>
    </row>
    <row r="15" spans="1:10" s="37" customFormat="1" ht="21.75" customHeight="1" x14ac:dyDescent="0.3">
      <c r="A15" s="32"/>
      <c r="B15" s="32"/>
      <c r="C15" s="33"/>
      <c r="D15" s="45" t="s">
        <v>42</v>
      </c>
      <c r="E15" s="46">
        <v>0.67</v>
      </c>
      <c r="F15" s="100">
        <v>33.86</v>
      </c>
      <c r="G15" s="100">
        <v>5</v>
      </c>
      <c r="H15" s="36">
        <f t="shared" si="1"/>
        <v>3.4358974358974358E-2</v>
      </c>
      <c r="I15" s="37" t="s">
        <v>72</v>
      </c>
    </row>
    <row r="16" spans="1:10" s="37" customFormat="1" ht="18.75" customHeight="1" x14ac:dyDescent="0.3">
      <c r="A16" s="32"/>
      <c r="B16" s="32"/>
      <c r="C16" s="48" t="s">
        <v>61</v>
      </c>
      <c r="D16" s="26"/>
      <c r="E16" s="49"/>
      <c r="F16" s="50"/>
      <c r="G16" s="97"/>
      <c r="H16" s="56"/>
    </row>
    <row r="17" spans="1:12" s="37" customFormat="1" x14ac:dyDescent="0.3">
      <c r="A17" s="32"/>
      <c r="B17" s="32"/>
      <c r="C17" s="39">
        <v>4</v>
      </c>
      <c r="D17" s="38" t="s">
        <v>43</v>
      </c>
      <c r="E17" s="46">
        <v>1.25</v>
      </c>
      <c r="F17" s="100" t="s">
        <v>86</v>
      </c>
      <c r="G17" s="100">
        <v>5</v>
      </c>
      <c r="H17" s="36">
        <f>G17*E17/97.5</f>
        <v>6.4102564102564097E-2</v>
      </c>
      <c r="I17" s="37" t="s">
        <v>71</v>
      </c>
      <c r="L17" s="51"/>
    </row>
    <row r="18" spans="1:12" s="37" customFormat="1" x14ac:dyDescent="0.3">
      <c r="A18" s="32"/>
      <c r="B18" s="32"/>
      <c r="C18" s="33">
        <v>5</v>
      </c>
      <c r="D18" s="45" t="s">
        <v>13</v>
      </c>
      <c r="E18" s="46">
        <v>1.25</v>
      </c>
      <c r="F18" s="100">
        <v>100</v>
      </c>
      <c r="G18" s="100">
        <v>5</v>
      </c>
      <c r="H18" s="36">
        <f t="shared" ref="H18:H20" si="2">G18*E18/97.5</f>
        <v>6.4102564102564097E-2</v>
      </c>
      <c r="I18" s="37" t="s">
        <v>72</v>
      </c>
    </row>
    <row r="19" spans="1:12" s="37" customFormat="1" x14ac:dyDescent="0.3">
      <c r="A19" s="32"/>
      <c r="B19" s="32"/>
      <c r="C19" s="33">
        <v>6</v>
      </c>
      <c r="D19" s="38" t="s">
        <v>48</v>
      </c>
      <c r="E19" s="46">
        <v>1.25</v>
      </c>
      <c r="F19" s="100">
        <v>94.04</v>
      </c>
      <c r="G19" s="108">
        <v>5</v>
      </c>
      <c r="H19" s="36">
        <f t="shared" si="2"/>
        <v>6.4102564102564097E-2</v>
      </c>
      <c r="I19" s="37" t="s">
        <v>72</v>
      </c>
    </row>
    <row r="20" spans="1:12" s="37" customFormat="1" x14ac:dyDescent="0.3">
      <c r="A20" s="32"/>
      <c r="B20" s="32"/>
      <c r="C20" s="33">
        <v>7</v>
      </c>
      <c r="D20" s="38" t="s">
        <v>14</v>
      </c>
      <c r="E20" s="46">
        <v>1.25</v>
      </c>
      <c r="F20" s="100">
        <v>87.41</v>
      </c>
      <c r="G20" s="100">
        <v>5</v>
      </c>
      <c r="H20" s="36">
        <f t="shared" si="2"/>
        <v>6.4102564102564097E-2</v>
      </c>
      <c r="I20" s="37" t="s">
        <v>72</v>
      </c>
    </row>
    <row r="21" spans="1:12" ht="21" x14ac:dyDescent="0.35">
      <c r="A21" s="20"/>
      <c r="B21" s="52"/>
      <c r="C21" s="25" t="s">
        <v>15</v>
      </c>
      <c r="D21" s="53"/>
      <c r="E21" s="27"/>
      <c r="F21" s="27"/>
      <c r="G21" s="27"/>
      <c r="H21" s="54"/>
    </row>
    <row r="22" spans="1:12" x14ac:dyDescent="0.3">
      <c r="A22" s="38"/>
      <c r="B22" s="38"/>
      <c r="C22" s="39">
        <v>8</v>
      </c>
      <c r="D22" s="116" t="s">
        <v>44</v>
      </c>
      <c r="E22" s="46">
        <v>4</v>
      </c>
      <c r="F22" s="100" t="s">
        <v>87</v>
      </c>
      <c r="G22" s="108">
        <v>4</v>
      </c>
      <c r="H22" s="36">
        <f>G22*E22/97.5</f>
        <v>0.1641025641025641</v>
      </c>
      <c r="I22" s="3" t="s">
        <v>73</v>
      </c>
      <c r="J22" s="3"/>
      <c r="K22" s="3"/>
    </row>
    <row r="23" spans="1:12" x14ac:dyDescent="0.3">
      <c r="A23" s="38"/>
      <c r="B23" s="38"/>
      <c r="C23" s="48" t="s">
        <v>62</v>
      </c>
      <c r="D23" s="55"/>
      <c r="E23" s="56"/>
      <c r="F23" s="50"/>
      <c r="G23" s="50"/>
      <c r="H23" s="49"/>
      <c r="I23" s="3"/>
      <c r="J23" s="3"/>
      <c r="K23" s="3"/>
    </row>
    <row r="24" spans="1:12" x14ac:dyDescent="0.3">
      <c r="A24" s="38"/>
      <c r="B24" s="38"/>
      <c r="C24" s="39">
        <v>9</v>
      </c>
      <c r="D24" s="116" t="s">
        <v>45</v>
      </c>
      <c r="E24" s="46">
        <v>1.68</v>
      </c>
      <c r="F24" s="100" t="s">
        <v>87</v>
      </c>
      <c r="G24" s="108">
        <v>4</v>
      </c>
      <c r="H24" s="36">
        <f>G24*E24/97.5</f>
        <v>6.892307692307692E-2</v>
      </c>
      <c r="I24" s="3" t="s">
        <v>74</v>
      </c>
      <c r="J24" s="3"/>
      <c r="K24" s="3"/>
    </row>
    <row r="25" spans="1:12" x14ac:dyDescent="0.3">
      <c r="A25" s="38"/>
      <c r="B25" s="38"/>
      <c r="C25" s="39">
        <v>10</v>
      </c>
      <c r="D25" s="38" t="s">
        <v>46</v>
      </c>
      <c r="E25" s="46">
        <v>1.66</v>
      </c>
      <c r="F25" s="100">
        <v>86.74</v>
      </c>
      <c r="G25" s="108">
        <v>5</v>
      </c>
      <c r="H25" s="36">
        <f t="shared" ref="H25:H26" si="3">G25*E25/97.5</f>
        <v>8.5128205128205112E-2</v>
      </c>
      <c r="I25" s="3" t="s">
        <v>75</v>
      </c>
      <c r="J25" s="3"/>
      <c r="K25" s="3"/>
    </row>
    <row r="26" spans="1:12" x14ac:dyDescent="0.3">
      <c r="A26" s="38"/>
      <c r="B26" s="38"/>
      <c r="C26" s="39">
        <v>11</v>
      </c>
      <c r="D26" s="118" t="s">
        <v>47</v>
      </c>
      <c r="E26" s="46">
        <v>1.66</v>
      </c>
      <c r="F26" s="110" t="s">
        <v>85</v>
      </c>
      <c r="G26" s="111">
        <v>2.5</v>
      </c>
      <c r="H26" s="36">
        <f t="shared" si="3"/>
        <v>4.2564102564102556E-2</v>
      </c>
      <c r="I26" s="3" t="s">
        <v>75</v>
      </c>
      <c r="J26" s="3"/>
      <c r="K26" s="3"/>
    </row>
    <row r="27" spans="1:12" x14ac:dyDescent="0.3">
      <c r="A27" s="38"/>
      <c r="B27" s="38"/>
      <c r="C27" s="48" t="s">
        <v>63</v>
      </c>
      <c r="D27" s="53"/>
      <c r="E27" s="56"/>
      <c r="F27" s="50"/>
      <c r="G27" s="50"/>
      <c r="H27" s="49"/>
      <c r="I27" s="3"/>
      <c r="J27" s="3"/>
      <c r="K27" s="3"/>
    </row>
    <row r="28" spans="1:12" x14ac:dyDescent="0.3">
      <c r="A28" s="38"/>
      <c r="B28" s="38"/>
      <c r="C28" s="39">
        <v>12</v>
      </c>
      <c r="D28" s="57" t="s">
        <v>16</v>
      </c>
      <c r="E28" s="46">
        <v>2.5</v>
      </c>
      <c r="F28" s="100">
        <v>89.05</v>
      </c>
      <c r="G28" s="108">
        <v>5</v>
      </c>
      <c r="H28" s="36">
        <f>G28*E28/97.5</f>
        <v>0.12820512820512819</v>
      </c>
      <c r="I28" s="37" t="s">
        <v>71</v>
      </c>
      <c r="J28" s="3"/>
      <c r="K28" s="3"/>
    </row>
    <row r="29" spans="1:12" x14ac:dyDescent="0.3">
      <c r="A29" s="38"/>
      <c r="B29" s="38"/>
      <c r="C29" s="43">
        <v>13</v>
      </c>
      <c r="D29" s="58" t="s">
        <v>17</v>
      </c>
      <c r="E29" s="41"/>
      <c r="F29" s="41"/>
      <c r="G29" s="41"/>
      <c r="H29" s="42"/>
      <c r="I29" s="3"/>
      <c r="J29" s="3"/>
      <c r="K29" s="3"/>
    </row>
    <row r="30" spans="1:12" x14ac:dyDescent="0.3">
      <c r="A30" s="38"/>
      <c r="B30" s="38"/>
      <c r="C30" s="33"/>
      <c r="D30" s="38" t="s">
        <v>18</v>
      </c>
      <c r="E30" s="35">
        <v>1.25</v>
      </c>
      <c r="F30" s="108">
        <v>50.62</v>
      </c>
      <c r="G30" s="108">
        <v>5</v>
      </c>
      <c r="H30" s="36">
        <f>G30*E30/97.5</f>
        <v>6.4102564102564097E-2</v>
      </c>
      <c r="I30" s="3" t="s">
        <v>72</v>
      </c>
      <c r="J30" s="3"/>
      <c r="K30" s="3"/>
    </row>
    <row r="31" spans="1:12" s="61" customFormat="1" x14ac:dyDescent="0.3">
      <c r="A31" s="24"/>
      <c r="B31" s="24"/>
      <c r="C31" s="39"/>
      <c r="D31" s="24" t="s">
        <v>49</v>
      </c>
      <c r="E31" s="46">
        <v>1.25</v>
      </c>
      <c r="F31" s="100">
        <v>76.58</v>
      </c>
      <c r="G31" s="100">
        <v>5</v>
      </c>
      <c r="H31" s="36">
        <f>G31*E31/97.5</f>
        <v>6.4102564102564097E-2</v>
      </c>
      <c r="I31" s="3" t="s">
        <v>72</v>
      </c>
      <c r="J31" s="60"/>
      <c r="K31" s="60"/>
    </row>
    <row r="32" spans="1:12" x14ac:dyDescent="0.3">
      <c r="A32" s="38"/>
      <c r="B32" s="38"/>
      <c r="C32" s="48" t="s">
        <v>64</v>
      </c>
      <c r="D32" s="53"/>
      <c r="E32" s="56"/>
      <c r="F32" s="50"/>
      <c r="G32" s="50"/>
      <c r="H32" s="49"/>
      <c r="I32" s="3"/>
      <c r="J32" s="3"/>
      <c r="K32" s="3"/>
    </row>
    <row r="33" spans="1:11" x14ac:dyDescent="0.3">
      <c r="A33" s="38"/>
      <c r="B33" s="38"/>
      <c r="C33" s="39">
        <v>14</v>
      </c>
      <c r="D33" s="115" t="s">
        <v>50</v>
      </c>
      <c r="E33" s="46">
        <v>2.5</v>
      </c>
      <c r="F33" s="100" t="s">
        <v>86</v>
      </c>
      <c r="G33" s="108">
        <v>5</v>
      </c>
      <c r="H33" s="36">
        <f>G33*E33/97.5</f>
        <v>0.12820512820512819</v>
      </c>
      <c r="I33" s="3" t="s">
        <v>74</v>
      </c>
      <c r="J33" s="3"/>
      <c r="K33" s="3"/>
    </row>
    <row r="34" spans="1:11" x14ac:dyDescent="0.3">
      <c r="A34" s="38"/>
      <c r="B34" s="38"/>
      <c r="C34" s="99">
        <v>15</v>
      </c>
      <c r="D34" s="98" t="s">
        <v>51</v>
      </c>
      <c r="E34" s="46">
        <v>2.5</v>
      </c>
      <c r="F34" s="100" t="s">
        <v>87</v>
      </c>
      <c r="G34" s="108">
        <v>4</v>
      </c>
      <c r="H34" s="36">
        <f>G34*E34/97.5</f>
        <v>0.10256410256410256</v>
      </c>
      <c r="I34" s="3" t="s">
        <v>76</v>
      </c>
      <c r="J34" s="3"/>
      <c r="K34" s="3"/>
    </row>
    <row r="35" spans="1:11" x14ac:dyDescent="0.3">
      <c r="A35" s="38"/>
      <c r="B35" s="62" t="s">
        <v>60</v>
      </c>
      <c r="C35" s="63"/>
      <c r="D35" s="64"/>
      <c r="E35" s="65">
        <f>SUM(E36:E37)</f>
        <v>10</v>
      </c>
      <c r="F35" s="84"/>
      <c r="G35" s="73">
        <f>SUM(H36:H37)*E69/E35</f>
        <v>2.4999999999999996</v>
      </c>
      <c r="H35" s="65"/>
      <c r="I35" s="3"/>
      <c r="J35" s="3"/>
      <c r="K35" s="3"/>
    </row>
    <row r="36" spans="1:11" x14ac:dyDescent="0.3">
      <c r="A36" s="38"/>
      <c r="B36" s="38"/>
      <c r="C36" s="33">
        <v>16</v>
      </c>
      <c r="D36" s="107" t="s">
        <v>52</v>
      </c>
      <c r="E36" s="46">
        <v>5</v>
      </c>
      <c r="F36" s="100" t="s">
        <v>90</v>
      </c>
      <c r="G36" s="100"/>
      <c r="H36" s="36">
        <f>G36*E36/97.5</f>
        <v>0</v>
      </c>
      <c r="I36" s="3"/>
      <c r="J36" s="3"/>
      <c r="K36" s="3"/>
    </row>
    <row r="37" spans="1:11" x14ac:dyDescent="0.3">
      <c r="A37" s="38"/>
      <c r="B37" s="38"/>
      <c r="C37" s="11">
        <v>17</v>
      </c>
      <c r="D37" s="98" t="s">
        <v>68</v>
      </c>
      <c r="E37" s="46">
        <v>5</v>
      </c>
      <c r="F37" s="100">
        <v>92.44</v>
      </c>
      <c r="G37" s="108">
        <v>5</v>
      </c>
      <c r="H37" s="36">
        <f>G37*E37/97.5</f>
        <v>0.25641025641025639</v>
      </c>
      <c r="I37" s="3" t="s">
        <v>71</v>
      </c>
      <c r="J37" s="3"/>
      <c r="K37" s="3"/>
    </row>
    <row r="38" spans="1:11" ht="21" x14ac:dyDescent="0.35">
      <c r="A38" s="16" t="s">
        <v>19</v>
      </c>
      <c r="B38" s="17"/>
      <c r="C38" s="17"/>
      <c r="D38" s="17"/>
      <c r="E38" s="18">
        <f>E39+E43+E48+E50</f>
        <v>30</v>
      </c>
      <c r="F38" s="30"/>
      <c r="G38" s="30">
        <f>SUM(H40:H51)*E69/E38</f>
        <v>3.8166666666666669</v>
      </c>
      <c r="H38" s="59"/>
    </row>
    <row r="39" spans="1:11" ht="21" x14ac:dyDescent="0.35">
      <c r="A39" s="67"/>
      <c r="B39" s="68" t="s">
        <v>20</v>
      </c>
      <c r="C39" s="69"/>
      <c r="D39" s="69"/>
      <c r="E39" s="22">
        <f>SUM(E40:E42)</f>
        <v>10</v>
      </c>
      <c r="F39" s="73"/>
      <c r="G39" s="73">
        <f>SUM(H40:H42)*E69/E39</f>
        <v>4.7000000000000011</v>
      </c>
      <c r="H39" s="65"/>
    </row>
    <row r="40" spans="1:11" ht="21" x14ac:dyDescent="0.35">
      <c r="A40" s="67"/>
      <c r="B40" s="12"/>
      <c r="C40" s="33">
        <v>18</v>
      </c>
      <c r="D40" s="107" t="s">
        <v>21</v>
      </c>
      <c r="E40" s="102">
        <v>3.5</v>
      </c>
      <c r="F40" s="117">
        <v>96</v>
      </c>
      <c r="G40" s="100">
        <v>5</v>
      </c>
      <c r="H40" s="36">
        <f>G40*E40/97.5</f>
        <v>0.17948717948717949</v>
      </c>
    </row>
    <row r="41" spans="1:11" ht="21" x14ac:dyDescent="0.35">
      <c r="A41" s="67"/>
      <c r="B41" s="12"/>
      <c r="C41" s="33">
        <v>19</v>
      </c>
      <c r="D41" s="38" t="s">
        <v>53</v>
      </c>
      <c r="E41" s="102">
        <v>3</v>
      </c>
      <c r="F41" s="104">
        <v>10.96</v>
      </c>
      <c r="G41" s="100">
        <v>4</v>
      </c>
      <c r="H41" s="36">
        <f t="shared" ref="H41:H42" si="4">G41*E41/97.5</f>
        <v>0.12307692307692308</v>
      </c>
      <c r="I41" s="15" t="s">
        <v>82</v>
      </c>
    </row>
    <row r="42" spans="1:11" ht="21" x14ac:dyDescent="0.35">
      <c r="A42" s="67"/>
      <c r="B42" s="12"/>
      <c r="C42" s="39">
        <v>20</v>
      </c>
      <c r="D42" s="38" t="s">
        <v>54</v>
      </c>
      <c r="E42" s="102">
        <v>3.5</v>
      </c>
      <c r="F42" s="104">
        <v>288</v>
      </c>
      <c r="G42" s="100">
        <v>5</v>
      </c>
      <c r="H42" s="36">
        <f t="shared" si="4"/>
        <v>0.17948717948717949</v>
      </c>
      <c r="I42" s="15" t="s">
        <v>71</v>
      </c>
    </row>
    <row r="43" spans="1:11" ht="21" x14ac:dyDescent="0.35">
      <c r="A43" s="67"/>
      <c r="B43" s="71" t="s">
        <v>22</v>
      </c>
      <c r="C43" s="72"/>
      <c r="D43" s="21"/>
      <c r="E43" s="22">
        <f>SUM(E44:E47)</f>
        <v>10</v>
      </c>
      <c r="F43" s="73"/>
      <c r="G43" s="73">
        <f>SUM(H44:H47)*E69/E43</f>
        <v>3.75</v>
      </c>
      <c r="H43" s="65"/>
    </row>
    <row r="44" spans="1:11" ht="21" x14ac:dyDescent="0.35">
      <c r="A44" s="67"/>
      <c r="B44" s="12"/>
      <c r="C44" s="70">
        <v>21</v>
      </c>
      <c r="D44" s="38" t="s">
        <v>55</v>
      </c>
      <c r="E44" s="102">
        <v>2.5</v>
      </c>
      <c r="F44" s="104" t="s">
        <v>83</v>
      </c>
      <c r="G44" s="100">
        <v>2</v>
      </c>
      <c r="H44" s="36">
        <f>G44*E44/97.5</f>
        <v>5.128205128205128E-2</v>
      </c>
      <c r="I44" s="15" t="s">
        <v>77</v>
      </c>
    </row>
    <row r="45" spans="1:11" ht="21" x14ac:dyDescent="0.35">
      <c r="A45" s="67"/>
      <c r="B45" s="12"/>
      <c r="C45" s="70">
        <v>22</v>
      </c>
      <c r="D45" s="112" t="s">
        <v>56</v>
      </c>
      <c r="E45" s="102">
        <v>2.5</v>
      </c>
      <c r="F45" s="104">
        <v>100</v>
      </c>
      <c r="G45" s="100">
        <v>5</v>
      </c>
      <c r="H45" s="36">
        <f t="shared" ref="H45:H47" si="5">G45*E45/97.5</f>
        <v>0.12820512820512819</v>
      </c>
      <c r="I45" s="15" t="s">
        <v>78</v>
      </c>
    </row>
    <row r="46" spans="1:11" ht="21" x14ac:dyDescent="0.35">
      <c r="A46" s="67"/>
      <c r="B46" s="12"/>
      <c r="C46" s="70">
        <v>23</v>
      </c>
      <c r="D46" s="38" t="s">
        <v>57</v>
      </c>
      <c r="E46" s="102">
        <v>2.5</v>
      </c>
      <c r="F46" s="104" t="s">
        <v>84</v>
      </c>
      <c r="G46" s="100">
        <v>3</v>
      </c>
      <c r="H46" s="36">
        <f t="shared" si="5"/>
        <v>7.6923076923076927E-2</v>
      </c>
      <c r="I46" s="15" t="s">
        <v>77</v>
      </c>
    </row>
    <row r="47" spans="1:11" ht="21" x14ac:dyDescent="0.35">
      <c r="A47" s="67"/>
      <c r="B47" s="12"/>
      <c r="C47" s="70">
        <v>24</v>
      </c>
      <c r="D47" s="38" t="s">
        <v>58</v>
      </c>
      <c r="E47" s="102">
        <v>2.5</v>
      </c>
      <c r="F47" s="113">
        <v>100</v>
      </c>
      <c r="G47" s="114">
        <v>5</v>
      </c>
      <c r="H47" s="36">
        <f t="shared" si="5"/>
        <v>0.12820512820512819</v>
      </c>
      <c r="I47" s="15" t="s">
        <v>73</v>
      </c>
    </row>
    <row r="48" spans="1:11" ht="21" x14ac:dyDescent="0.35">
      <c r="A48" s="67"/>
      <c r="B48" s="62" t="s">
        <v>23</v>
      </c>
      <c r="C48" s="72"/>
      <c r="D48" s="21"/>
      <c r="E48" s="22">
        <f>SUM(E49)</f>
        <v>5</v>
      </c>
      <c r="F48" s="73"/>
      <c r="G48" s="73">
        <f>SUM(H49:H49)*E69/E48</f>
        <v>4</v>
      </c>
      <c r="H48" s="23"/>
    </row>
    <row r="49" spans="1:9" x14ac:dyDescent="0.3">
      <c r="A49" s="14"/>
      <c r="B49" s="14"/>
      <c r="C49" s="75">
        <v>26</v>
      </c>
      <c r="D49" s="74" t="s">
        <v>24</v>
      </c>
      <c r="E49" s="102">
        <v>5</v>
      </c>
      <c r="F49" s="100" t="s">
        <v>88</v>
      </c>
      <c r="G49" s="108">
        <v>4</v>
      </c>
      <c r="H49" s="36">
        <f>G49*E49/97.5</f>
        <v>0.20512820512820512</v>
      </c>
      <c r="I49" s="15" t="s">
        <v>74</v>
      </c>
    </row>
    <row r="50" spans="1:9" s="77" customFormat="1" x14ac:dyDescent="0.3">
      <c r="A50" s="12"/>
      <c r="B50" s="71" t="s">
        <v>25</v>
      </c>
      <c r="C50" s="76"/>
      <c r="D50" s="76"/>
      <c r="E50" s="65">
        <f>E51</f>
        <v>5</v>
      </c>
      <c r="F50" s="84"/>
      <c r="G50" s="73">
        <f>SUM(H51:H51)*E69/E50</f>
        <v>2</v>
      </c>
      <c r="H50" s="65"/>
    </row>
    <row r="51" spans="1:9" s="80" customFormat="1" x14ac:dyDescent="0.3">
      <c r="A51" s="78"/>
      <c r="B51" s="78"/>
      <c r="C51" s="75">
        <v>27</v>
      </c>
      <c r="D51" s="79" t="s">
        <v>55</v>
      </c>
      <c r="E51" s="46">
        <v>5</v>
      </c>
      <c r="F51" s="100" t="s">
        <v>83</v>
      </c>
      <c r="G51" s="100">
        <v>2</v>
      </c>
      <c r="H51" s="36">
        <f>G51*E51/97.5</f>
        <v>0.10256410256410256</v>
      </c>
      <c r="I51" s="80" t="s">
        <v>77</v>
      </c>
    </row>
    <row r="52" spans="1:9" ht="21" x14ac:dyDescent="0.35">
      <c r="A52" s="16" t="s">
        <v>3</v>
      </c>
      <c r="B52" s="17"/>
      <c r="C52" s="17"/>
      <c r="D52" s="17"/>
      <c r="E52" s="18">
        <f>E53+E56</f>
        <v>12.5</v>
      </c>
      <c r="F52" s="30"/>
      <c r="G52" s="30">
        <f>SUM(H54:H58)*E69/E52</f>
        <v>4.2</v>
      </c>
      <c r="H52" s="59"/>
    </row>
    <row r="53" spans="1:9" x14ac:dyDescent="0.3">
      <c r="A53" s="14"/>
      <c r="B53" s="81" t="s">
        <v>26</v>
      </c>
      <c r="C53" s="82"/>
      <c r="D53" s="69"/>
      <c r="E53" s="22">
        <f>SUM(E54:E55)-E55</f>
        <v>2.5</v>
      </c>
      <c r="F53" s="73"/>
      <c r="G53" s="73">
        <f>SUM(H54:H55)*E69/E53</f>
        <v>4.9999999999999991</v>
      </c>
      <c r="H53" s="65"/>
    </row>
    <row r="54" spans="1:9" s="77" customFormat="1" x14ac:dyDescent="0.3">
      <c r="A54" s="12"/>
      <c r="B54" s="12"/>
      <c r="C54" s="33">
        <v>28</v>
      </c>
      <c r="D54" s="74" t="s">
        <v>27</v>
      </c>
      <c r="E54" s="46">
        <v>2.5</v>
      </c>
      <c r="F54" s="100">
        <v>87.23</v>
      </c>
      <c r="G54" s="100">
        <v>5</v>
      </c>
      <c r="H54" s="36">
        <f>G54*E54/97.5</f>
        <v>0.12820512820512819</v>
      </c>
      <c r="I54" s="77" t="s">
        <v>77</v>
      </c>
    </row>
    <row r="55" spans="1:9" s="77" customFormat="1" x14ac:dyDescent="0.3">
      <c r="A55" s="12"/>
      <c r="B55" s="12"/>
      <c r="C55" s="83">
        <v>29</v>
      </c>
      <c r="D55" s="74" t="s">
        <v>28</v>
      </c>
      <c r="E55" s="47">
        <v>2.5</v>
      </c>
      <c r="F55" s="41">
        <v>84.35</v>
      </c>
      <c r="G55" s="41">
        <v>5</v>
      </c>
      <c r="H55" s="59"/>
      <c r="I55" s="77" t="s">
        <v>77</v>
      </c>
    </row>
    <row r="56" spans="1:9" s="77" customFormat="1" x14ac:dyDescent="0.3">
      <c r="A56" s="12"/>
      <c r="B56" s="68" t="s">
        <v>29</v>
      </c>
      <c r="C56" s="63"/>
      <c r="D56" s="64"/>
      <c r="E56" s="66">
        <f>SUM(E57:E58)</f>
        <v>10</v>
      </c>
      <c r="F56" s="84"/>
      <c r="G56" s="73">
        <f>SUM(H57:H58)*E69/E56</f>
        <v>4</v>
      </c>
      <c r="H56" s="66"/>
    </row>
    <row r="57" spans="1:9" s="77" customFormat="1" x14ac:dyDescent="0.3">
      <c r="A57" s="12"/>
      <c r="B57" s="12"/>
      <c r="C57" s="33">
        <v>30</v>
      </c>
      <c r="D57" s="38" t="s">
        <v>30</v>
      </c>
      <c r="E57" s="35">
        <v>5</v>
      </c>
      <c r="F57" s="108">
        <v>96</v>
      </c>
      <c r="G57" s="108">
        <v>5</v>
      </c>
      <c r="H57" s="36">
        <f>G57*E57/97.5</f>
        <v>0.25641025641025639</v>
      </c>
      <c r="I57" s="77" t="s">
        <v>82</v>
      </c>
    </row>
    <row r="58" spans="1:9" s="77" customFormat="1" x14ac:dyDescent="0.3">
      <c r="A58" s="12"/>
      <c r="B58" s="12"/>
      <c r="C58" s="33">
        <v>31</v>
      </c>
      <c r="D58" s="38" t="s">
        <v>31</v>
      </c>
      <c r="E58" s="35">
        <v>5</v>
      </c>
      <c r="F58" s="108">
        <v>67.650000000000006</v>
      </c>
      <c r="G58" s="108">
        <v>3</v>
      </c>
      <c r="H58" s="36">
        <f>G58*E58/97.5</f>
        <v>0.15384615384615385</v>
      </c>
      <c r="I58" s="77" t="s">
        <v>78</v>
      </c>
    </row>
    <row r="59" spans="1:9" x14ac:dyDescent="0.3">
      <c r="A59" s="85" t="s">
        <v>4</v>
      </c>
      <c r="B59" s="17"/>
      <c r="C59" s="86"/>
      <c r="D59" s="17"/>
      <c r="E59" s="18">
        <f>E60+E62+E64</f>
        <v>15</v>
      </c>
      <c r="F59" s="30"/>
      <c r="G59" s="30">
        <f>SUM(H61:H66)*E69/E59</f>
        <v>2.3333333333333335</v>
      </c>
      <c r="H59" s="19"/>
    </row>
    <row r="60" spans="1:9" x14ac:dyDescent="0.3">
      <c r="A60" s="14"/>
      <c r="B60" s="68" t="s">
        <v>32</v>
      </c>
      <c r="C60" s="87"/>
      <c r="D60" s="69"/>
      <c r="E60" s="22">
        <f>E61</f>
        <v>5</v>
      </c>
      <c r="F60" s="109"/>
      <c r="G60" s="73">
        <f>SUM(H61:H61)*E69/E60</f>
        <v>3</v>
      </c>
      <c r="H60" s="23"/>
    </row>
    <row r="61" spans="1:9" s="77" customFormat="1" ht="19.5" customHeight="1" x14ac:dyDescent="0.3">
      <c r="A61" s="12"/>
      <c r="B61" s="12"/>
      <c r="C61" s="33">
        <v>32</v>
      </c>
      <c r="D61" s="112" t="s">
        <v>33</v>
      </c>
      <c r="E61" s="35">
        <v>5</v>
      </c>
      <c r="F61" s="108" t="s">
        <v>89</v>
      </c>
      <c r="G61" s="108">
        <v>3</v>
      </c>
      <c r="H61" s="36">
        <f>G61*E61/97.5</f>
        <v>0.15384615384615385</v>
      </c>
      <c r="I61" s="77" t="s">
        <v>79</v>
      </c>
    </row>
    <row r="62" spans="1:9" s="77" customFormat="1" ht="19.5" customHeight="1" x14ac:dyDescent="0.3">
      <c r="A62" s="12"/>
      <c r="B62" s="71" t="s">
        <v>34</v>
      </c>
      <c r="C62" s="72"/>
      <c r="D62" s="88"/>
      <c r="E62" s="22">
        <f>E63</f>
        <v>5</v>
      </c>
      <c r="F62" s="84"/>
      <c r="G62" s="73">
        <f>SUM(H63:H63)*E69/E62</f>
        <v>4</v>
      </c>
      <c r="H62" s="66"/>
    </row>
    <row r="63" spans="1:9" s="77" customFormat="1" ht="19.5" customHeight="1" x14ac:dyDescent="0.3">
      <c r="A63" s="12"/>
      <c r="B63" s="12"/>
      <c r="C63" s="33">
        <v>33</v>
      </c>
      <c r="D63" s="38" t="s">
        <v>35</v>
      </c>
      <c r="E63" s="35">
        <v>5</v>
      </c>
      <c r="F63" s="108" t="s">
        <v>87</v>
      </c>
      <c r="G63" s="108">
        <v>4</v>
      </c>
      <c r="H63" s="36">
        <f>G63*E63/97.5</f>
        <v>0.20512820512820512</v>
      </c>
      <c r="I63" s="77" t="s">
        <v>80</v>
      </c>
    </row>
    <row r="64" spans="1:9" s="77" customFormat="1" ht="19.5" customHeight="1" x14ac:dyDescent="0.3">
      <c r="A64" s="12"/>
      <c r="B64" s="71" t="s">
        <v>36</v>
      </c>
      <c r="C64" s="72"/>
      <c r="D64" s="88"/>
      <c r="E64" s="22">
        <f>SUM(E65:E66)</f>
        <v>5</v>
      </c>
      <c r="F64" s="84"/>
      <c r="G64" s="73">
        <f>SUM(H65:H66)*E69/E64</f>
        <v>0</v>
      </c>
      <c r="H64" s="65"/>
    </row>
    <row r="65" spans="1:9" s="77" customFormat="1" ht="19.5" customHeight="1" x14ac:dyDescent="0.3">
      <c r="A65" s="12"/>
      <c r="B65" s="12"/>
      <c r="C65" s="106">
        <v>34</v>
      </c>
      <c r="D65" s="107" t="s">
        <v>37</v>
      </c>
      <c r="E65" s="46">
        <v>2.5</v>
      </c>
      <c r="F65" s="100" t="s">
        <v>90</v>
      </c>
      <c r="G65" s="100"/>
      <c r="H65" s="36">
        <f>G65*E65/97.5</f>
        <v>0</v>
      </c>
      <c r="I65" s="77" t="s">
        <v>81</v>
      </c>
    </row>
    <row r="66" spans="1:9" s="77" customFormat="1" ht="19.5" customHeight="1" x14ac:dyDescent="0.3">
      <c r="A66" s="12"/>
      <c r="B66" s="12"/>
      <c r="C66" s="106">
        <v>35</v>
      </c>
      <c r="D66" s="107" t="s">
        <v>38</v>
      </c>
      <c r="E66" s="103">
        <v>2.5</v>
      </c>
      <c r="F66" s="100" t="s">
        <v>90</v>
      </c>
      <c r="G66" s="100"/>
      <c r="H66" s="36">
        <f>G66*E66/97.5</f>
        <v>0</v>
      </c>
      <c r="I66" s="77" t="s">
        <v>81</v>
      </c>
    </row>
    <row r="67" spans="1:9" s="77" customFormat="1" ht="19.5" customHeight="1" x14ac:dyDescent="0.3">
      <c r="E67" s="1"/>
      <c r="F67" s="1"/>
      <c r="G67" s="89"/>
      <c r="H67" s="2"/>
    </row>
    <row r="68" spans="1:9" ht="19.5" customHeight="1" x14ac:dyDescent="0.3">
      <c r="A68" s="119" t="s">
        <v>69</v>
      </c>
      <c r="B68" s="119"/>
      <c r="C68" s="119"/>
      <c r="D68" s="119"/>
      <c r="E68" s="90" t="s">
        <v>2</v>
      </c>
      <c r="F68" s="4"/>
      <c r="G68" s="5" t="s">
        <v>7</v>
      </c>
      <c r="H68" s="6" t="s">
        <v>8</v>
      </c>
    </row>
    <row r="69" spans="1:9" ht="19.5" customHeight="1" x14ac:dyDescent="0.3">
      <c r="A69" s="119"/>
      <c r="B69" s="119"/>
      <c r="C69" s="119"/>
      <c r="D69" s="119"/>
      <c r="E69" s="91">
        <f>E5+E38+E52+E59</f>
        <v>97.5</v>
      </c>
      <c r="F69" s="7"/>
      <c r="G69" s="13">
        <f>((G5*40)+(G38*30)+(G52*12.5)+(G59*E59))/E69</f>
        <v>3.7196923076923079</v>
      </c>
      <c r="H69" s="8">
        <f>G69/5</f>
        <v>0.74393846153846155</v>
      </c>
    </row>
    <row r="70" spans="1:9" ht="19.5" customHeight="1" x14ac:dyDescent="0.3">
      <c r="H70" s="93"/>
    </row>
  </sheetData>
  <mergeCells count="5">
    <mergeCell ref="A68:D69"/>
    <mergeCell ref="A1:H1"/>
    <mergeCell ref="A2:H2"/>
    <mergeCell ref="A3:D4"/>
    <mergeCell ref="E3:H3"/>
  </mergeCells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แบบประเมินตนเอง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PrDatacen_dt</dc:creator>
  <cp:lastModifiedBy>IM-YIAM</cp:lastModifiedBy>
  <cp:lastPrinted>2017-03-14T09:19:40Z</cp:lastPrinted>
  <dcterms:created xsi:type="dcterms:W3CDTF">2014-12-17T04:16:12Z</dcterms:created>
  <dcterms:modified xsi:type="dcterms:W3CDTF">2020-11-27T01:54:32Z</dcterms:modified>
</cp:coreProperties>
</file>